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R:\Publications\Flo - Formaldehyde\Daten - Repository\Calculations\"/>
    </mc:Choice>
  </mc:AlternateContent>
  <xr:revisionPtr revIDLastSave="0" documentId="13_ncr:1_{E5B73357-C546-483E-9B7B-A979EBD0DD7A}" xr6:coauthVersionLast="47" xr6:coauthVersionMax="47" xr10:uidLastSave="{00000000-0000-0000-0000-000000000000}"/>
  <bookViews>
    <workbookView xWindow="11820" yWindow="3960" windowWidth="20520" windowHeight="11850" xr2:uid="{00000000-000D-0000-FFFF-FFFF00000000}"/>
  </bookViews>
  <sheets>
    <sheet name="Calculation" sheetId="1" r:id="rId1"/>
    <sheet name="Consta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K3" i="1"/>
  <c r="K4" i="1"/>
  <c r="K5" i="1"/>
  <c r="D3" i="1" l="1"/>
  <c r="H3" i="1" s="1"/>
  <c r="D4" i="1"/>
  <c r="H4" i="1" s="1"/>
  <c r="D5" i="1"/>
  <c r="H5" i="1" s="1"/>
  <c r="B5" i="2"/>
  <c r="B4" i="2"/>
  <c r="G4" i="1" l="1"/>
  <c r="G5" i="1"/>
  <c r="I5" i="1" s="1"/>
  <c r="G3" i="1"/>
  <c r="I3" i="1" s="1"/>
</calcChain>
</file>

<file path=xl/sharedStrings.xml><?xml version="1.0" encoding="utf-8"?>
<sst xmlns="http://schemas.openxmlformats.org/spreadsheetml/2006/main" count="36" uniqueCount="29">
  <si>
    <t>Name</t>
  </si>
  <si>
    <t>V</t>
  </si>
  <si>
    <t>mL</t>
  </si>
  <si>
    <t>d(MeOH)</t>
  </si>
  <si>
    <t>5.4 M NaOMe</t>
  </si>
  <si>
    <t>1M NaOMe</t>
  </si>
  <si>
    <t>0.1M NaOMe</t>
  </si>
  <si>
    <t>(H2O, after)</t>
  </si>
  <si>
    <t xml:space="preserve">wt </t>
  </si>
  <si>
    <t>H2O, prior</t>
  </si>
  <si>
    <t>M(MeOH)</t>
  </si>
  <si>
    <t>M(H2O)</t>
  </si>
  <si>
    <t>g/mol</t>
  </si>
  <si>
    <t>g/cm^3</t>
  </si>
  <si>
    <t>m(solution)</t>
  </si>
  <si>
    <t>g</t>
  </si>
  <si>
    <t>c H2O prior</t>
  </si>
  <si>
    <t>c H2O after</t>
  </si>
  <si>
    <t>mmol/L</t>
  </si>
  <si>
    <t>Delta c</t>
  </si>
  <si>
    <t>F Produced (concentration)</t>
  </si>
  <si>
    <t>mg/L</t>
  </si>
  <si>
    <t>F produced</t>
  </si>
  <si>
    <t>E</t>
  </si>
  <si>
    <t>V vs Fc</t>
  </si>
  <si>
    <t>micromol/L</t>
  </si>
  <si>
    <t>H3</t>
  </si>
  <si>
    <t>H4</t>
  </si>
  <si>
    <t>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</si>
</sst>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tabSelected="1" workbookViewId="0">
      <selection activeCell="D12" sqref="D12"/>
    </sheetView>
  </sheetViews>
  <sheetFormatPr baseColWidth="10" defaultColWidth="9.140625" defaultRowHeight="15" x14ac:dyDescent="0.25"/>
  <cols>
    <col min="5" max="5" width="13.28515625" customWidth="1"/>
    <col min="6" max="6" width="13.85546875" customWidth="1"/>
    <col min="7" max="7" width="13.140625" customWidth="1"/>
    <col min="8" max="8" width="14.85546875" customWidth="1"/>
    <col min="9" max="9" width="12.140625" customWidth="1"/>
    <col min="10" max="10" width="24.7109375" customWidth="1"/>
  </cols>
  <sheetData>
    <row r="1" spans="1:11" x14ac:dyDescent="0.25">
      <c r="A1" t="s">
        <v>0</v>
      </c>
      <c r="B1" t="s">
        <v>23</v>
      </c>
      <c r="C1" t="s">
        <v>1</v>
      </c>
      <c r="D1" t="s">
        <v>14</v>
      </c>
      <c r="E1" t="s">
        <v>9</v>
      </c>
      <c r="F1" t="s">
        <v>7</v>
      </c>
      <c r="G1" t="s">
        <v>16</v>
      </c>
      <c r="H1" t="s">
        <v>17</v>
      </c>
      <c r="I1" t="s">
        <v>19</v>
      </c>
      <c r="J1" t="s">
        <v>20</v>
      </c>
      <c r="K1" t="s">
        <v>22</v>
      </c>
    </row>
    <row r="2" spans="1:11" x14ac:dyDescent="0.25">
      <c r="B2" t="s">
        <v>24</v>
      </c>
      <c r="C2" t="s">
        <v>2</v>
      </c>
      <c r="D2" t="s">
        <v>15</v>
      </c>
      <c r="E2" t="s">
        <v>8</v>
      </c>
      <c r="F2" t="s">
        <v>8</v>
      </c>
      <c r="G2" t="s">
        <v>18</v>
      </c>
      <c r="H2" t="s">
        <v>18</v>
      </c>
      <c r="I2" t="s">
        <v>25</v>
      </c>
      <c r="J2" t="s">
        <v>21</v>
      </c>
      <c r="K2" t="s">
        <v>18</v>
      </c>
    </row>
    <row r="3" spans="1:11" x14ac:dyDescent="0.25">
      <c r="A3" t="s">
        <v>26</v>
      </c>
      <c r="B3">
        <v>0.7</v>
      </c>
      <c r="C3">
        <v>175</v>
      </c>
      <c r="D3">
        <f>C3*Constants!$B$5</f>
        <v>138.30833333333334</v>
      </c>
      <c r="E3" s="1">
        <v>1.3236999999999999E-3</v>
      </c>
      <c r="F3" s="1">
        <v>1.8269E-3</v>
      </c>
      <c r="G3">
        <f>(E3*D3)/(100*Constants!$B$1)*1000</f>
        <v>5.7140680659592179E-2</v>
      </c>
      <c r="H3">
        <f>(F3*D3)/(100*Constants!$B$1)*1000</f>
        <v>7.8862513784852276E-2</v>
      </c>
      <c r="I3">
        <f t="shared" ref="I3" si="0">(H3-G3)*1000</f>
        <v>21.721833125260098</v>
      </c>
      <c r="J3">
        <v>16.850000000000001</v>
      </c>
      <c r="K3">
        <f>J3/Constants!$B$1</f>
        <v>0.52590511860174782</v>
      </c>
    </row>
    <row r="4" spans="1:11" x14ac:dyDescent="0.25">
      <c r="A4" t="s">
        <v>27</v>
      </c>
      <c r="B4">
        <v>1.3</v>
      </c>
      <c r="C4">
        <v>175</v>
      </c>
      <c r="D4">
        <f>C4*Constants!$B$5</f>
        <v>138.30833333333334</v>
      </c>
      <c r="E4" s="1">
        <v>1.9040000000000001E-3</v>
      </c>
      <c r="F4" s="1">
        <v>2.0688999999999998E-3</v>
      </c>
      <c r="G4">
        <f>(E4*D4)/(100*Constants!$B$1)*1000</f>
        <v>8.2190719933416562E-2</v>
      </c>
      <c r="H4">
        <f>(F4*D4)/(100*Constants!$B$1)*1000</f>
        <v>8.9309023356221387E-2</v>
      </c>
      <c r="I4">
        <f>(H4-G4)*1000</f>
        <v>7.118303422804825</v>
      </c>
      <c r="J4">
        <v>5.4700000000000006</v>
      </c>
      <c r="K4">
        <f>J4/Constants!$B$1</f>
        <v>0.17072409488139828</v>
      </c>
    </row>
    <row r="5" spans="1:11" x14ac:dyDescent="0.25">
      <c r="A5" t="s">
        <v>28</v>
      </c>
      <c r="B5">
        <v>2.4</v>
      </c>
      <c r="C5">
        <v>150</v>
      </c>
      <c r="D5">
        <f>C5*Constants!$B$5</f>
        <v>118.55</v>
      </c>
      <c r="E5" s="1">
        <v>1.0717000000000001E-3</v>
      </c>
      <c r="F5" s="1">
        <v>1.0654E-3</v>
      </c>
      <c r="G5">
        <f>(E5*D5)/(100*Constants!$B$1)*1000</f>
        <v>3.9653568976279654E-2</v>
      </c>
      <c r="H5">
        <f>(F5*D5)/(100*Constants!$B$1)*1000</f>
        <v>3.9420465043695375E-2</v>
      </c>
      <c r="I5">
        <f>(H5-G5)*1000</f>
        <v>-0.23310393258427903</v>
      </c>
      <c r="J5">
        <v>198.59</v>
      </c>
      <c r="K5">
        <f>J5/Constants!$B$1</f>
        <v>6.1981897627965044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44B74-881F-4AB3-9E45-8EF94069B359}">
  <dimension ref="A1:C6"/>
  <sheetViews>
    <sheetView workbookViewId="0">
      <selection activeCell="B38" sqref="B38"/>
    </sheetView>
  </sheetViews>
  <sheetFormatPr baseColWidth="10" defaultRowHeight="15" x14ac:dyDescent="0.25"/>
  <cols>
    <col min="1" max="1" width="15.85546875" customWidth="1"/>
    <col min="2" max="2" width="11.7109375" customWidth="1"/>
  </cols>
  <sheetData>
    <row r="1" spans="1:3" x14ac:dyDescent="0.25">
      <c r="A1" t="s">
        <v>10</v>
      </c>
      <c r="B1">
        <v>32.04</v>
      </c>
      <c r="C1" t="s">
        <v>12</v>
      </c>
    </row>
    <row r="2" spans="1:3" x14ac:dyDescent="0.25">
      <c r="A2" t="s">
        <v>3</v>
      </c>
      <c r="B2">
        <v>0.79</v>
      </c>
      <c r="C2" t="s">
        <v>13</v>
      </c>
    </row>
    <row r="3" spans="1:3" x14ac:dyDescent="0.25">
      <c r="A3" t="s">
        <v>4</v>
      </c>
      <c r="B3">
        <v>0.97</v>
      </c>
      <c r="C3" t="s">
        <v>13</v>
      </c>
    </row>
    <row r="4" spans="1:3" x14ac:dyDescent="0.25">
      <c r="A4" t="s">
        <v>5</v>
      </c>
      <c r="B4">
        <f>B2+(B3-B2)/5.4</f>
        <v>0.82333333333333336</v>
      </c>
      <c r="C4" t="s">
        <v>13</v>
      </c>
    </row>
    <row r="5" spans="1:3" x14ac:dyDescent="0.25">
      <c r="A5" t="s">
        <v>6</v>
      </c>
      <c r="B5">
        <f>B2+(B3-B2)/540</f>
        <v>0.79033333333333333</v>
      </c>
      <c r="C5" t="s">
        <v>13</v>
      </c>
    </row>
    <row r="6" spans="1:3" x14ac:dyDescent="0.25">
      <c r="A6" t="s">
        <v>11</v>
      </c>
      <c r="B6">
        <v>18.015280000000001</v>
      </c>
      <c r="C6" t="s">
        <v>12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Calculation</vt:lpstr>
      <vt:lpstr>Constants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Schwarz</dc:creator>
  <cp:lastModifiedBy>Florian Schwarz</cp:lastModifiedBy>
  <dcterms:created xsi:type="dcterms:W3CDTF">2015-06-05T18:19:34Z</dcterms:created>
  <dcterms:modified xsi:type="dcterms:W3CDTF">2024-05-27T09:02:28Z</dcterms:modified>
</cp:coreProperties>
</file>